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68" yWindow="48" windowWidth="11052" windowHeight="9480"/>
  </bookViews>
  <sheets>
    <sheet name="Приложение (2)" sheetId="2" r:id="rId1"/>
  </sheets>
  <definedNames>
    <definedName name="Z_494490ED_248D_4CC2_B2EA_0A73842E946B_.wvu.PrintArea" localSheetId="0" hidden="1">'Приложение (2)'!$A$1:$C$77</definedName>
    <definedName name="Z_494490ED_248D_4CC2_B2EA_0A73842E946B_.wvu.PrintTitles" localSheetId="0" hidden="1">'Приложение (2)'!$10:$10</definedName>
    <definedName name="Z_6D841F65_F23A_418E_B7F1_5E8BC5AAE567_.wvu.PrintArea" localSheetId="0" hidden="1">'Приложение (2)'!$A$1:$C$77</definedName>
    <definedName name="Z_6D841F65_F23A_418E_B7F1_5E8BC5AAE567_.wvu.PrintTitles" localSheetId="0" hidden="1">'Приложение (2)'!$10:$10</definedName>
    <definedName name="Z_DF5A7B33_B43B_4541_AF0B_9A85F741BE82_.wvu.PrintArea" localSheetId="0" hidden="1">'Приложение (2)'!$A$1:$B$77</definedName>
    <definedName name="Z_DF5A7B33_B43B_4541_AF0B_9A85F741BE82_.wvu.PrintTitles" localSheetId="0" hidden="1">'Приложение (2)'!$10:$10</definedName>
    <definedName name="_xlnm.Print_Titles" localSheetId="0">'Приложение (2)'!$10:$10</definedName>
    <definedName name="_xlnm.Print_Area" localSheetId="0">'Приложение (2)'!$A$1:$D$80</definedName>
  </definedNames>
  <calcPr calcId="125725"/>
  <customWorkbookViews>
    <customWorkbookView name="Блинова2 - Личное представление" guid="{494490ED-248D-4CC2-B2EA-0A73842E946B}" mergeInterval="0" personalView="1" maximized="1" xWindow="1" yWindow="1" windowWidth="1916" windowHeight="804" activeSheetId="1"/>
    <customWorkbookView name="Малкова Юлия Фаритовна - Личное представление" guid="{DF5A7B33-B43B-4541-AF0B-9A85F741BE82}" mergeInterval="0" personalView="1" maximized="1" windowWidth="1916" windowHeight="807" activeSheetId="1"/>
    <customWorkbookView name="Кононенко - Личное представление" guid="{6D841F65-F23A-418E-B7F1-5E8BC5AAE567}" mergeInterval="0" personalView="1" maximized="1" xWindow="1" yWindow="1" windowWidth="1916" windowHeight="803" activeSheetId="1" showComments="commIndAndComment"/>
  </customWorkbookViews>
</workbook>
</file>

<file path=xl/calcChain.xml><?xml version="1.0" encoding="utf-8"?>
<calcChain xmlns="http://schemas.openxmlformats.org/spreadsheetml/2006/main">
  <c r="B76" i="2"/>
  <c r="C48" l="1"/>
  <c r="B36"/>
  <c r="C32"/>
  <c r="C37" s="1"/>
  <c r="D32"/>
  <c r="B32"/>
  <c r="B37" s="1"/>
  <c r="C12"/>
  <c r="D12"/>
  <c r="B12"/>
  <c r="D37" l="1"/>
  <c r="D70" l="1"/>
  <c r="C70"/>
  <c r="B70"/>
  <c r="D65"/>
  <c r="C65"/>
  <c r="B65"/>
  <c r="C74" l="1"/>
  <c r="D74"/>
  <c r="B74"/>
  <c r="D67"/>
  <c r="C67"/>
  <c r="B67"/>
  <c r="D41"/>
  <c r="D39" s="1"/>
  <c r="C41"/>
  <c r="C39" s="1"/>
  <c r="B41"/>
  <c r="B39" s="1"/>
  <c r="D77" l="1"/>
  <c r="D80" s="1"/>
  <c r="C77"/>
  <c r="C80" s="1"/>
  <c r="B77"/>
  <c r="B80" s="1"/>
</calcChain>
</file>

<file path=xl/sharedStrings.xml><?xml version="1.0" encoding="utf-8"?>
<sst xmlns="http://schemas.openxmlformats.org/spreadsheetml/2006/main" count="78" uniqueCount="75">
  <si>
    <t>в том числе:</t>
  </si>
  <si>
    <t>Транспортный налог с организаций</t>
  </si>
  <si>
    <t>Транспортный налог с физических лиц</t>
  </si>
  <si>
    <t>Распределение бюджетных ассигнований</t>
  </si>
  <si>
    <t>Расходы на обеспечение деятельности (оказание услуг) государственных учреждений</t>
  </si>
  <si>
    <t xml:space="preserve">Обслуживание государственного долга области </t>
  </si>
  <si>
    <t xml:space="preserve">Наименование </t>
  </si>
  <si>
    <t>(тыс.рублей)</t>
  </si>
  <si>
    <t xml:space="preserve">Доходы </t>
  </si>
  <si>
    <t>Итого доходов</t>
  </si>
  <si>
    <t>Проектно-изыскательские работы, экспертизы, компенсационные выплаты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</si>
  <si>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</si>
  <si>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Ремонт и капитальный ремонт автомобильных дорог и искусственных сооружений</t>
  </si>
  <si>
    <t xml:space="preserve">Содержание автомобильных дорог и  искусственных сооружений
</t>
  </si>
  <si>
    <t>Противопаводковые мероприятия</t>
  </si>
  <si>
    <t>Юридическое обеспечение дорожной деятельности в отношении автомобильных дорог общего пользования регионального и межмуниципального значения</t>
  </si>
  <si>
    <t>Строительство и реконструкция автомобильных дорог и искусственных сооружений:</t>
  </si>
  <si>
    <t>Содействие органам местного самоуправления в осуществлении дорожной деятельности в отношении дорог общего пользования местного значения:</t>
  </si>
  <si>
    <t xml:space="preserve">Объем доходов и распределение бюджетных ассигнований 
Дорожного фонда Вологодской области </t>
  </si>
  <si>
    <t>Внедрение системы весогабаритного контроля на автомобильных дорогах общего пользования регионального или межмуниципального значения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</si>
  <si>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</si>
  <si>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финансируемого за счет средств дорожного фонда субъекта Российской Федерации,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</si>
  <si>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Cубсидии на повышение безопасности дорожного движения, приведение в нормативное транспортно-эксплуатационное состояние дорожной сети городских агломераций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</si>
  <si>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</si>
  <si>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</si>
  <si>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Реализация регионального проекта "Региональная и местная дорожная сеть Вологодской области":</t>
  </si>
  <si>
    <t>Реализация регионального проекта "Общесистемные меры развития дорожного хозяйства Вологодской области":</t>
  </si>
  <si>
    <t>2024 год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</si>
  <si>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</si>
  <si>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</si>
  <si>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Административные штрафы, установленные Главой 12 КоАП,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</si>
  <si>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ААдминистративные штрафы, установленные Главой 12 КоАП, за административные правонарушения в области дорожного движения, налагаемые должностными лицами ОИГВ субъектов РФ, учреждениями субъектов РФ</t>
  </si>
  <si>
    <t>Административные штрафы, установленные Главой 12 КоАП,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</si>
  <si>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Государственная программа "Комплексное развитие сельских территорий Вологодской области на 2021-2025 годы"</t>
  </si>
  <si>
    <t>Строительство моста через р. Сигайма на автомобильной дороге Устье-Льнозавод в Усть-Кубинском районе</t>
  </si>
  <si>
    <t>Государственная программа "Обеспечение населения Вологодской области доступным жильем и создание благоприятных условий проживания на 2021-2025 годы"</t>
  </si>
  <si>
    <t>Субвенция на выполнение отдельных государственных полномочий в соответствии с законом области от 6 мая 1996 года № 77-ОЗ "О статусе административного центра Вологодской области"</t>
  </si>
  <si>
    <t>Государственная программа Вологодской области "Дорожная сеть и транспортное обслуживание в 2021–2025 годах"</t>
  </si>
  <si>
    <t>Государственная программа "Управление региональными финансами Вологодской области на 2021-2025 годы"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</si>
  <si>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(ремонт автомобильных дорог и искусственных сооружений регионального значения)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</si>
  <si>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(повышение безопасности дорожного движения, приведение в нормативное транспортно-эксплуатационное состояние дорожной сети городских агломераций)</t>
  </si>
  <si>
    <t>Субсидия на приведение в нормативное состояние искусственных дорожных сооружений на автомобильных дорогах местного значения в границах городских округов</t>
  </si>
  <si>
    <t>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</si>
  <si>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Субсидии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</si>
  <si>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</si>
  <si>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</si>
  <si>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качественные дороги")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</si>
  <si>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</si>
  <si>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</si>
  <si>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</si>
  <si>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</si>
  <si>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 качественные дороги")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</si>
  <si>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дороги")</t>
  </si>
  <si>
    <t>Субсидии на реализацию мероприятий по дорожной деятельности в отношении автомобильных дорог местного значения в границах городского округа в части прироста протяженности и увеличения объемов строительства автомобильных дорог и искусственных сооружений на них (развитие инфраструктуры дорожного хозяйства)</t>
  </si>
  <si>
    <t>2025 год</t>
  </si>
  <si>
    <t>Субсидии на развитие транспортной инфраструктуры на сельских территориях</t>
  </si>
  <si>
    <t>Субсидии на реализацию мероприятий по дорожной деятельности в отношении автомобильных дорог местного значения в границах городского округа в части прироста протяженности и увеличения объемов строительства автомобильных дорог и искусственных сооружений на них (развитие инфраструктуры дорожного хозяйства), за исключением расходов, предусмотренных на софинансирование субсидий из федерального бюджета</t>
  </si>
  <si>
    <t>Источники финансирования дефицита областного бюджета</t>
  </si>
  <si>
    <t>Итого</t>
  </si>
  <si>
    <t>Государственная программа "Экономическое развитие Вологодской области на 2021-2025 годы"</t>
  </si>
  <si>
    <t>Субсидии на реализацию мероприятий по созданию объектов инфраструктуры в отношении автомобильных дорог общего пользования местного значения в целях реализации новых инвестиционных проектов</t>
  </si>
  <si>
    <t>Итого расходов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</si>
  <si>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</si>
  <si>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Приложение 11
к закону области
"Об областном бюджете на  2024 год и плановый период 2025 и 2026 годов"</t>
  </si>
  <si>
    <t>на 2024 год и плановый период 2025 и  2026 годов</t>
  </si>
  <si>
    <t>2026 год</t>
  </si>
  <si>
    <t>Субсидии на реализацию мероприятий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</si>
  <si>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Обеспечение эксплуатации и развитие системы автоматического контроля и выявления нарушений правил дорожного движения</t>
  </si>
  <si>
    <t>Субсидии на софинансирование капитальных вложений в объекты государственной (муниципальной) собственности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</si>
  <si>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</si>
  <si>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</si>
  <si>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Субсидии на текущее содержание опорной сети автомобильных дорог общего пользования местного значения</t>
  </si>
  <si>
    <t>Налоговые и неналоговые доходы</t>
  </si>
  <si>
    <t>Безвозмездные поступления</t>
  </si>
  <si>
    <t>Субсидии на строительство улично-дорожной сети за счет средств бюджетных кредитов, полученных из федерального бюджета на финансовое обеспечение реализации инфраструктурных проектов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</si>
</sst>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 ;[Red]\-#,##0\ "/>
    <numFmt numFmtId="166" formatCode="#,##0.0_ ;[Red]\-#,##0.0\ "/>
    <numFmt numFmtId="167" formatCode="&quot;&quot;#,##0.0"/>
  </numFmts>
  <fonts count="50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9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2" fillId="0" borderId="0"/>
    <xf numFmtId="0" fontId="18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21" fillId="0" borderId="9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7" fillId="0" borderId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4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8" fillId="28" borderId="18" applyNumberFormat="0" applyAlignment="0" applyProtection="0"/>
    <xf numFmtId="0" fontId="39" fillId="29" borderId="19" applyNumberFormat="0" applyAlignment="0" applyProtection="0"/>
    <xf numFmtId="0" fontId="40" fillId="29" borderId="18" applyNumberFormat="0" applyAlignment="0" applyProtection="0"/>
    <xf numFmtId="0" fontId="41" fillId="0" borderId="20" applyNumberFormat="0" applyFill="0" applyAlignment="0" applyProtection="0"/>
    <xf numFmtId="0" fontId="42" fillId="30" borderId="21" applyNumberFormat="0" applyAlignment="0" applyProtection="0"/>
    <xf numFmtId="0" fontId="43" fillId="0" borderId="0" applyNumberFormat="0" applyFill="0" applyBorder="0" applyAlignment="0" applyProtection="0"/>
    <xf numFmtId="0" fontId="30" fillId="31" borderId="22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3" applyNumberFormat="0" applyFill="0" applyAlignment="0" applyProtection="0"/>
    <xf numFmtId="0" fontId="46" fillId="32" borderId="0" applyNumberFormat="0" applyBorder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46" fillId="39" borderId="0" applyNumberFormat="0" applyBorder="0" applyAlignment="0" applyProtection="0"/>
    <xf numFmtId="0" fontId="46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42" borderId="0" applyNumberFormat="0" applyBorder="0" applyAlignment="0" applyProtection="0"/>
    <xf numFmtId="0" fontId="46" fillId="43" borderId="0" applyNumberFormat="0" applyBorder="0" applyAlignment="0" applyProtection="0"/>
    <xf numFmtId="0" fontId="46" fillId="44" borderId="0" applyNumberFormat="0" applyBorder="0" applyAlignment="0" applyProtection="0"/>
    <xf numFmtId="0" fontId="30" fillId="45" borderId="0" applyNumberFormat="0" applyBorder="0" applyAlignment="0" applyProtection="0"/>
    <xf numFmtId="0" fontId="30" fillId="46" borderId="0" applyNumberFormat="0" applyBorder="0" applyAlignment="0" applyProtection="0"/>
    <xf numFmtId="0" fontId="46" fillId="47" borderId="0" applyNumberFormat="0" applyBorder="0" applyAlignment="0" applyProtection="0"/>
    <xf numFmtId="0" fontId="46" fillId="48" borderId="0" applyNumberFormat="0" applyBorder="0" applyAlignment="0" applyProtection="0"/>
    <xf numFmtId="0" fontId="30" fillId="49" borderId="0" applyNumberFormat="0" applyBorder="0" applyAlignment="0" applyProtection="0"/>
    <xf numFmtId="0" fontId="30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30" fillId="53" borderId="0" applyNumberFormat="0" applyBorder="0" applyAlignment="0" applyProtection="0"/>
    <xf numFmtId="0" fontId="30" fillId="54" borderId="0" applyNumberFormat="0" applyBorder="0" applyAlignment="0" applyProtection="0"/>
    <xf numFmtId="0" fontId="46" fillId="55" borderId="0" applyNumberFormat="0" applyBorder="0" applyAlignment="0" applyProtection="0"/>
    <xf numFmtId="0" fontId="47" fillId="0" borderId="0" applyNumberFormat="0" applyFill="0" applyBorder="0" applyAlignment="0" applyProtection="0"/>
  </cellStyleXfs>
  <cellXfs count="59">
    <xf numFmtId="0" fontId="0" fillId="0" borderId="0" xfId="0"/>
    <xf numFmtId="0" fontId="24" fillId="0" borderId="0" xfId="37" applyNumberFormat="1" applyFont="1" applyFill="1" applyAlignment="1" applyProtection="1">
      <protection hidden="1"/>
    </xf>
    <xf numFmtId="0" fontId="24" fillId="0" borderId="0" xfId="37" applyNumberFormat="1" applyFont="1" applyFill="1" applyAlignment="1" applyProtection="1">
      <alignment horizontal="right"/>
      <protection hidden="1"/>
    </xf>
    <xf numFmtId="0" fontId="24" fillId="0" borderId="0" xfId="37" applyFont="1" applyFill="1"/>
    <xf numFmtId="0" fontId="25" fillId="0" borderId="0" xfId="37" applyFont="1" applyFill="1"/>
    <xf numFmtId="164" fontId="24" fillId="0" borderId="0" xfId="37" applyNumberFormat="1" applyFont="1" applyFill="1"/>
    <xf numFmtId="0" fontId="24" fillId="24" borderId="0" xfId="37" applyFont="1" applyFill="1"/>
    <xf numFmtId="0" fontId="24" fillId="24" borderId="0" xfId="37" applyNumberFormat="1" applyFont="1" applyFill="1" applyAlignment="1" applyProtection="1">
      <protection hidden="1"/>
    </xf>
    <xf numFmtId="1" fontId="24" fillId="24" borderId="10" xfId="37" applyNumberFormat="1" applyFont="1" applyFill="1" applyBorder="1" applyAlignment="1" applyProtection="1">
      <alignment horizontal="center" vertical="center"/>
      <protection hidden="1"/>
    </xf>
    <xf numFmtId="0" fontId="24" fillId="24" borderId="0" xfId="37" applyFont="1" applyFill="1" applyAlignment="1">
      <alignment horizontal="left" wrapText="1"/>
    </xf>
    <xf numFmtId="165" fontId="24" fillId="24" borderId="0" xfId="37" applyNumberFormat="1" applyFont="1" applyFill="1"/>
    <xf numFmtId="164" fontId="25" fillId="0" borderId="0" xfId="37" applyNumberFormat="1" applyFont="1" applyFill="1"/>
    <xf numFmtId="0" fontId="25" fillId="24" borderId="10" xfId="37" applyNumberFormat="1" applyFont="1" applyFill="1" applyBorder="1" applyAlignment="1" applyProtection="1">
      <alignment vertical="center" wrapText="1"/>
      <protection hidden="1"/>
    </xf>
    <xf numFmtId="164" fontId="24" fillId="24" borderId="0" xfId="37" applyNumberFormat="1" applyFont="1" applyFill="1"/>
    <xf numFmtId="0" fontId="24" fillId="24" borderId="0" xfId="37" applyFont="1" applyFill="1" applyAlignment="1">
      <alignment horizontal="right"/>
    </xf>
    <xf numFmtId="166" fontId="24" fillId="0" borderId="11" xfId="0" applyNumberFormat="1" applyFont="1" applyFill="1" applyBorder="1" applyAlignment="1">
      <alignment horizontal="left" vertical="center" wrapText="1"/>
    </xf>
    <xf numFmtId="164" fontId="25" fillId="0" borderId="10" xfId="37" applyNumberFormat="1" applyFont="1" applyFill="1" applyBorder="1" applyAlignment="1" applyProtection="1">
      <alignment horizontal="right" vertical="center"/>
      <protection hidden="1"/>
    </xf>
    <xf numFmtId="0" fontId="24" fillId="0" borderId="10" xfId="37" applyFont="1" applyFill="1" applyBorder="1" applyAlignment="1">
      <alignment vertical="center"/>
    </xf>
    <xf numFmtId="0" fontId="24" fillId="24" borderId="10" xfId="37" applyNumberFormat="1" applyFont="1" applyFill="1" applyBorder="1" applyAlignment="1" applyProtection="1">
      <alignment vertical="center" wrapText="1"/>
      <protection hidden="1"/>
    </xf>
    <xf numFmtId="164" fontId="24" fillId="0" borderId="10" xfId="37" applyNumberFormat="1" applyFont="1" applyFill="1" applyBorder="1" applyAlignment="1" applyProtection="1">
      <alignment horizontal="right" vertical="center"/>
      <protection hidden="1"/>
    </xf>
    <xf numFmtId="0" fontId="24" fillId="0" borderId="10" xfId="37" applyNumberFormat="1" applyFont="1" applyFill="1" applyBorder="1" applyAlignment="1" applyProtection="1">
      <alignment vertical="center" wrapText="1"/>
      <protection hidden="1"/>
    </xf>
    <xf numFmtId="0" fontId="29" fillId="0" borderId="14" xfId="0" applyNumberFormat="1" applyFont="1" applyFill="1" applyBorder="1" applyAlignment="1" applyProtection="1">
      <alignment horizontal="left" vertical="center" wrapText="1"/>
    </xf>
    <xf numFmtId="0" fontId="29" fillId="0" borderId="14" xfId="0" applyNumberFormat="1" applyFont="1" applyFill="1" applyBorder="1" applyAlignment="1" applyProtection="1">
      <alignment horizontal="left" wrapText="1"/>
    </xf>
    <xf numFmtId="0" fontId="24" fillId="24" borderId="0" xfId="37" applyNumberFormat="1" applyFont="1" applyFill="1" applyAlignment="1" applyProtection="1">
      <alignment horizontal="right"/>
      <protection hidden="1"/>
    </xf>
    <xf numFmtId="164" fontId="25" fillId="24" borderId="10" xfId="37" applyNumberFormat="1" applyFont="1" applyFill="1" applyBorder="1" applyAlignment="1" applyProtection="1">
      <alignment horizontal="right" vertical="center"/>
      <protection hidden="1"/>
    </xf>
    <xf numFmtId="164" fontId="25" fillId="24" borderId="10" xfId="37" applyNumberFormat="1" applyFont="1" applyFill="1" applyBorder="1" applyAlignment="1" applyProtection="1">
      <alignment horizontal="right" vertical="center" wrapText="1"/>
      <protection hidden="1"/>
    </xf>
    <xf numFmtId="166" fontId="24" fillId="0" borderId="10" xfId="0" applyNumberFormat="1" applyFont="1" applyFill="1" applyBorder="1" applyAlignment="1">
      <alignment horizontal="right" vertical="center"/>
    </xf>
    <xf numFmtId="0" fontId="24" fillId="24" borderId="0" xfId="37" applyFont="1" applyFill="1" applyAlignment="1">
      <alignment horizontal="left" vertical="top" wrapText="1"/>
    </xf>
    <xf numFmtId="0" fontId="24" fillId="0" borderId="10" xfId="38" applyNumberFormat="1" applyFont="1" applyFill="1" applyBorder="1" applyAlignment="1" applyProtection="1">
      <alignment horizontal="left" vertical="center" wrapText="1"/>
      <protection hidden="1"/>
    </xf>
    <xf numFmtId="0" fontId="25" fillId="0" borderId="10" xfId="37" applyNumberFormat="1" applyFont="1" applyFill="1" applyBorder="1" applyAlignment="1" applyProtection="1">
      <alignment vertical="center" wrapText="1"/>
      <protection hidden="1"/>
    </xf>
    <xf numFmtId="0" fontId="24" fillId="0" borderId="10" xfId="37" applyNumberFormat="1" applyFont="1" applyFill="1" applyBorder="1" applyAlignment="1" applyProtection="1">
      <alignment horizontal="left" vertical="center" wrapText="1"/>
      <protection hidden="1"/>
    </xf>
    <xf numFmtId="164" fontId="25" fillId="0" borderId="10" xfId="37" applyNumberFormat="1" applyFont="1" applyFill="1" applyBorder="1" applyAlignment="1" applyProtection="1">
      <alignment vertical="center" wrapText="1"/>
      <protection hidden="1"/>
    </xf>
    <xf numFmtId="164" fontId="25" fillId="0" borderId="10" xfId="37" applyNumberFormat="1" applyFont="1" applyFill="1" applyBorder="1" applyAlignment="1" applyProtection="1">
      <alignment horizontal="right" vertical="center" wrapText="1"/>
      <protection hidden="1"/>
    </xf>
    <xf numFmtId="167" fontId="29" fillId="0" borderId="24" xfId="0" applyNumberFormat="1" applyFont="1" applyFill="1" applyBorder="1" applyAlignment="1">
      <alignment horizontal="right" vertical="center" wrapText="1"/>
    </xf>
    <xf numFmtId="0" fontId="48" fillId="0" borderId="10" xfId="37" applyNumberFormat="1" applyFont="1" applyFill="1" applyBorder="1" applyAlignment="1" applyProtection="1">
      <alignment horizontal="left" vertical="center" wrapText="1" indent="2"/>
      <protection hidden="1"/>
    </xf>
    <xf numFmtId="164" fontId="48" fillId="0" borderId="10" xfId="37" applyNumberFormat="1" applyFont="1" applyFill="1" applyBorder="1" applyAlignment="1" applyProtection="1">
      <alignment horizontal="right" vertical="center"/>
      <protection hidden="1"/>
    </xf>
    <xf numFmtId="167" fontId="49" fillId="0" borderId="24" xfId="0" applyNumberFormat="1" applyFont="1" applyFill="1" applyBorder="1" applyAlignment="1">
      <alignment horizontal="right" vertical="center" wrapText="1"/>
    </xf>
    <xf numFmtId="0" fontId="48" fillId="0" borderId="10" xfId="37" applyNumberFormat="1" applyFont="1" applyFill="1" applyBorder="1" applyAlignment="1" applyProtection="1">
      <alignment vertical="center" wrapText="1"/>
      <protection hidden="1"/>
    </xf>
    <xf numFmtId="166" fontId="24" fillId="0" borderId="10" xfId="0" applyNumberFormat="1" applyFont="1" applyFill="1" applyBorder="1" applyAlignment="1">
      <alignment horizontal="right" vertical="center" wrapText="1"/>
    </xf>
    <xf numFmtId="0" fontId="25" fillId="0" borderId="0" xfId="37" applyNumberFormat="1" applyFont="1" applyFill="1" applyBorder="1" applyAlignment="1" applyProtection="1">
      <alignment horizontal="center" wrapText="1"/>
      <protection hidden="1"/>
    </xf>
    <xf numFmtId="166" fontId="25" fillId="0" borderId="10" xfId="0" applyNumberFormat="1" applyFont="1" applyFill="1" applyBorder="1" applyAlignment="1">
      <alignment horizontal="right" vertical="center" wrapText="1"/>
    </xf>
    <xf numFmtId="1" fontId="24" fillId="0" borderId="10" xfId="37" applyNumberFormat="1" applyFont="1" applyFill="1" applyBorder="1" applyAlignment="1" applyProtection="1">
      <alignment horizontal="center" vertical="center"/>
      <protection hidden="1"/>
    </xf>
    <xf numFmtId="167" fontId="29" fillId="0" borderId="25" xfId="0" applyNumberFormat="1" applyFont="1" applyFill="1" applyBorder="1" applyAlignment="1">
      <alignment horizontal="right" vertical="center" wrapText="1"/>
    </xf>
    <xf numFmtId="0" fontId="25" fillId="0" borderId="11" xfId="37" applyNumberFormat="1" applyFont="1" applyFill="1" applyBorder="1" applyAlignment="1" applyProtection="1">
      <alignment horizontal="center" vertical="center" wrapText="1"/>
      <protection hidden="1"/>
    </xf>
    <xf numFmtId="0" fontId="25" fillId="0" borderId="12" xfId="37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10" xfId="37" applyNumberFormat="1" applyFont="1" applyFill="1" applyBorder="1" applyAlignment="1" applyProtection="1">
      <alignment horizontal="center" vertical="center" wrapText="1"/>
      <protection hidden="1"/>
    </xf>
    <xf numFmtId="0" fontId="24" fillId="24" borderId="0" xfId="37" applyFont="1" applyFill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5" fillId="0" borderId="0" xfId="37" applyNumberFormat="1" applyFont="1" applyFill="1" applyAlignment="1" applyProtection="1">
      <alignment horizontal="center" vertical="center" wrapText="1"/>
      <protection hidden="1"/>
    </xf>
    <xf numFmtId="0" fontId="28" fillId="0" borderId="0" xfId="0" applyFont="1" applyAlignment="1"/>
    <xf numFmtId="0" fontId="24" fillId="0" borderId="0" xfId="37" applyNumberFormat="1" applyFont="1" applyFill="1" applyAlignment="1" applyProtection="1">
      <alignment horizontal="center" vertical="center" wrapText="1"/>
      <protection hidden="1"/>
    </xf>
    <xf numFmtId="0" fontId="25" fillId="0" borderId="11" xfId="37" applyNumberFormat="1" applyFont="1" applyFill="1" applyBorder="1" applyAlignment="1" applyProtection="1">
      <alignment horizontal="center" wrapText="1"/>
      <protection hidden="1"/>
    </xf>
    <xf numFmtId="0" fontId="25" fillId="0" borderId="12" xfId="37" applyNumberFormat="1" applyFont="1" applyFill="1" applyBorder="1" applyAlignment="1" applyProtection="1">
      <alignment horizontal="center" wrapText="1"/>
      <protection hidden="1"/>
    </xf>
    <xf numFmtId="0" fontId="28" fillId="0" borderId="12" xfId="0" applyFont="1" applyBorder="1" applyAlignment="1"/>
    <xf numFmtId="0" fontId="28" fillId="0" borderId="13" xfId="0" applyFont="1" applyBorder="1" applyAlignment="1"/>
    <xf numFmtId="0" fontId="24" fillId="24" borderId="10" xfId="37" applyNumberFormat="1" applyFont="1" applyFill="1" applyBorder="1" applyAlignment="1" applyProtection="1">
      <alignment horizontal="center" vertical="top" wrapText="1"/>
      <protection hidden="1"/>
    </xf>
    <xf numFmtId="0" fontId="24" fillId="0" borderId="10" xfId="37" applyNumberFormat="1" applyFont="1" applyFill="1" applyBorder="1" applyAlignment="1" applyProtection="1">
      <alignment horizontal="center" vertical="top" wrapText="1"/>
      <protection hidden="1"/>
    </xf>
  </cellXfs>
  <cellStyles count="92">
    <cellStyle name="20% - Акцент1" xfId="68" builtinId="30" customBuiltin="1"/>
    <cellStyle name="20% - Акцент1 2" xfId="1"/>
    <cellStyle name="20% - Акцент2" xfId="72" builtinId="34" customBuiltin="1"/>
    <cellStyle name="20% - Акцент2 2" xfId="2"/>
    <cellStyle name="20% - Акцент3" xfId="76" builtinId="38" customBuiltin="1"/>
    <cellStyle name="20% - Акцент3 2" xfId="3"/>
    <cellStyle name="20% - Акцент4" xfId="80" builtinId="42" customBuiltin="1"/>
    <cellStyle name="20% - Акцент4 2" xfId="4"/>
    <cellStyle name="20% - Акцент5" xfId="84" builtinId="46" customBuiltin="1"/>
    <cellStyle name="20% - Акцент5 2" xfId="5"/>
    <cellStyle name="20% - Акцент6" xfId="88" builtinId="50" customBuiltin="1"/>
    <cellStyle name="20% - Акцент6 2" xfId="6"/>
    <cellStyle name="40% - Акцент1" xfId="69" builtinId="31" customBuiltin="1"/>
    <cellStyle name="40% - Акцент1 2" xfId="7"/>
    <cellStyle name="40% - Акцент2" xfId="73" builtinId="35" customBuiltin="1"/>
    <cellStyle name="40% - Акцент2 2" xfId="8"/>
    <cellStyle name="40% - Акцент3" xfId="77" builtinId="39" customBuiltin="1"/>
    <cellStyle name="40% - Акцент3 2" xfId="9"/>
    <cellStyle name="40% - Акцент4" xfId="81" builtinId="43" customBuiltin="1"/>
    <cellStyle name="40% - Акцент4 2" xfId="10"/>
    <cellStyle name="40% - Акцент5" xfId="85" builtinId="47" customBuiltin="1"/>
    <cellStyle name="40% - Акцент5 2" xfId="11"/>
    <cellStyle name="40% - Акцент6" xfId="89" builtinId="51" customBuiltin="1"/>
    <cellStyle name="40% - Акцент6 2" xfId="12"/>
    <cellStyle name="60% - Акцент1" xfId="70" builtinId="32" customBuiltin="1"/>
    <cellStyle name="60% - Акцент1 2" xfId="13"/>
    <cellStyle name="60% - Акцент2" xfId="74" builtinId="36" customBuiltin="1"/>
    <cellStyle name="60% - Акцент2 2" xfId="14"/>
    <cellStyle name="60% - Акцент3" xfId="78" builtinId="40" customBuiltin="1"/>
    <cellStyle name="60% - Акцент3 2" xfId="15"/>
    <cellStyle name="60% - Акцент4" xfId="82" builtinId="44" customBuiltin="1"/>
    <cellStyle name="60% - Акцент4 2" xfId="16"/>
    <cellStyle name="60% - Акцент5" xfId="86" builtinId="48" customBuiltin="1"/>
    <cellStyle name="60% - Акцент5 2" xfId="17"/>
    <cellStyle name="60% - Акцент6" xfId="90" builtinId="52" customBuiltin="1"/>
    <cellStyle name="60% - Акцент6 2" xfId="18"/>
    <cellStyle name="Hyperlink" xfId="91"/>
    <cellStyle name="normal" xfId="19"/>
    <cellStyle name="Акцент1" xfId="67" builtinId="29" customBuiltin="1"/>
    <cellStyle name="Акцент1 2" xfId="20"/>
    <cellStyle name="Акцент2" xfId="71" builtinId="33" customBuiltin="1"/>
    <cellStyle name="Акцент2 2" xfId="21"/>
    <cellStyle name="Акцент3" xfId="75" builtinId="37" customBuiltin="1"/>
    <cellStyle name="Акцент3 2" xfId="22"/>
    <cellStyle name="Акцент4" xfId="79" builtinId="41" customBuiltin="1"/>
    <cellStyle name="Акцент4 2" xfId="23"/>
    <cellStyle name="Акцент5" xfId="83" builtinId="45" customBuiltin="1"/>
    <cellStyle name="Акцент5 2" xfId="24"/>
    <cellStyle name="Акцент6" xfId="87" builtinId="49" customBuiltin="1"/>
    <cellStyle name="Акцент6 2" xfId="25"/>
    <cellStyle name="Ввод " xfId="58" builtinId="20" customBuiltin="1"/>
    <cellStyle name="Ввод  2" xfId="26"/>
    <cellStyle name="Вывод" xfId="59" builtinId="21" customBuiltin="1"/>
    <cellStyle name="Вывод 2" xfId="27"/>
    <cellStyle name="Вычисление" xfId="60" builtinId="22" customBuiltin="1"/>
    <cellStyle name="Вычисление 2" xfId="28"/>
    <cellStyle name="Заголовок 1" xfId="51" builtinId="16" customBuiltin="1"/>
    <cellStyle name="Заголовок 1 2" xfId="29"/>
    <cellStyle name="Заголовок 2" xfId="52" builtinId="17" customBuiltin="1"/>
    <cellStyle name="Заголовок 2 2" xfId="30"/>
    <cellStyle name="Заголовок 3" xfId="53" builtinId="18" customBuiltin="1"/>
    <cellStyle name="Заголовок 3 2" xfId="31"/>
    <cellStyle name="Заголовок 4" xfId="54" builtinId="19" customBuiltin="1"/>
    <cellStyle name="Заголовок 4 2" xfId="32"/>
    <cellStyle name="Итог" xfId="66" builtinId="25" customBuiltin="1"/>
    <cellStyle name="Итог 2" xfId="33"/>
    <cellStyle name="Контрольная ячейка" xfId="62" builtinId="23" customBuiltin="1"/>
    <cellStyle name="Контрольная ячейка 2" xfId="34"/>
    <cellStyle name="Название" xfId="50" builtinId="15" customBuiltin="1"/>
    <cellStyle name="Название 2" xfId="35"/>
    <cellStyle name="Нейтральный" xfId="57" builtinId="28" customBuiltin="1"/>
    <cellStyle name="Нейтральный 2" xfId="36"/>
    <cellStyle name="Обычный" xfId="0" builtinId="0"/>
    <cellStyle name="Обычный 2" xfId="37"/>
    <cellStyle name="Обычный 2 2" xfId="38"/>
    <cellStyle name="Обычный 2 3" xfId="39"/>
    <cellStyle name="Обычный 2 4" xfId="48"/>
    <cellStyle name="Обычный 3" xfId="40"/>
    <cellStyle name="Обычный 5" xfId="49"/>
    <cellStyle name="Плохой" xfId="56" builtinId="27" customBuiltin="1"/>
    <cellStyle name="Плохой 2" xfId="41"/>
    <cellStyle name="Пояснение" xfId="65" builtinId="53" customBuiltin="1"/>
    <cellStyle name="Пояснение 2" xfId="42"/>
    <cellStyle name="Примечание" xfId="64" builtinId="10" customBuiltin="1"/>
    <cellStyle name="Примечание 2" xfId="43"/>
    <cellStyle name="Связанная ячейка" xfId="61" builtinId="24" customBuiltin="1"/>
    <cellStyle name="Связанная ячейка 2" xfId="44"/>
    <cellStyle name="Стиль 1" xfId="45"/>
    <cellStyle name="Текст предупреждения" xfId="63" builtinId="11" customBuiltin="1"/>
    <cellStyle name="Текст предупреждения 2" xfId="46"/>
    <cellStyle name="Хороший" xfId="55" builtinId="26" customBuiltin="1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showGridLines="0" tabSelected="1" view="pageBreakPreview" zoomScale="85" zoomScaleSheetLayoutView="85" workbookViewId="0">
      <selection activeCell="C1" sqref="C1:D3"/>
    </sheetView>
  </sheetViews>
  <sheetFormatPr defaultColWidth="7.88671875" defaultRowHeight="18"/>
  <cols>
    <col min="1" max="1" width="83.109375" style="6" customWidth="1"/>
    <col min="2" max="2" width="17" style="6" customWidth="1"/>
    <col min="3" max="3" width="16.6640625" style="3" customWidth="1"/>
    <col min="4" max="4" width="16.33203125" style="3" customWidth="1"/>
    <col min="5" max="5" width="18.5546875" style="3" customWidth="1"/>
    <col min="6" max="6" width="20.6640625" style="3" customWidth="1"/>
    <col min="7" max="7" width="16.44140625" style="3" customWidth="1"/>
    <col min="8" max="225" width="7.88671875" style="3" customWidth="1"/>
    <col min="226" max="16384" width="7.88671875" style="3"/>
  </cols>
  <sheetData>
    <row r="1" spans="1:4" ht="27" customHeight="1">
      <c r="B1" s="9"/>
      <c r="C1" s="48" t="s">
        <v>63</v>
      </c>
      <c r="D1" s="49"/>
    </row>
    <row r="2" spans="1:4" ht="18" customHeight="1">
      <c r="B2" s="9"/>
      <c r="C2" s="49"/>
      <c r="D2" s="49"/>
    </row>
    <row r="3" spans="1:4" ht="55.95" customHeight="1">
      <c r="B3" s="27"/>
      <c r="C3" s="49"/>
      <c r="D3" s="49"/>
    </row>
    <row r="4" spans="1:4" ht="6.75" customHeight="1">
      <c r="A4" s="7"/>
      <c r="B4" s="7"/>
      <c r="C4" s="1"/>
      <c r="D4" s="1"/>
    </row>
    <row r="5" spans="1:4" ht="39" customHeight="1">
      <c r="A5" s="50" t="s">
        <v>18</v>
      </c>
      <c r="B5" s="50"/>
      <c r="C5" s="51"/>
      <c r="D5" s="51"/>
    </row>
    <row r="6" spans="1:4">
      <c r="A6" s="50" t="s">
        <v>64</v>
      </c>
      <c r="B6" s="50"/>
      <c r="C6" s="51"/>
      <c r="D6" s="51"/>
    </row>
    <row r="7" spans="1:4" ht="9.75" customHeight="1">
      <c r="A7" s="52"/>
      <c r="B7" s="52"/>
      <c r="C7" s="52"/>
      <c r="D7" s="52"/>
    </row>
    <row r="8" spans="1:4" ht="15.75" customHeight="1">
      <c r="A8" s="7"/>
      <c r="B8" s="23"/>
      <c r="C8" s="2"/>
      <c r="D8" s="2" t="s">
        <v>7</v>
      </c>
    </row>
    <row r="9" spans="1:4" ht="31.2" customHeight="1">
      <c r="A9" s="57" t="s">
        <v>6</v>
      </c>
      <c r="B9" s="57" t="s">
        <v>27</v>
      </c>
      <c r="C9" s="58" t="s">
        <v>54</v>
      </c>
      <c r="D9" s="58" t="s">
        <v>65</v>
      </c>
    </row>
    <row r="10" spans="1:4">
      <c r="A10" s="8">
        <v>1</v>
      </c>
      <c r="B10" s="41">
        <v>2</v>
      </c>
      <c r="C10" s="41">
        <v>3</v>
      </c>
      <c r="D10" s="41">
        <v>4</v>
      </c>
    </row>
    <row r="11" spans="1:4" ht="18.75" customHeight="1">
      <c r="A11" s="53" t="s">
        <v>8</v>
      </c>
      <c r="B11" s="54"/>
      <c r="C11" s="55"/>
      <c r="D11" s="56"/>
    </row>
    <row r="12" spans="1:4" ht="18.75" customHeight="1">
      <c r="A12" s="39" t="s">
        <v>72</v>
      </c>
      <c r="B12" s="40">
        <f>SUM(B13:B31)</f>
        <v>12092929</v>
      </c>
      <c r="C12" s="40">
        <f t="shared" ref="C12:D12" si="0">SUM(C13:C31)</f>
        <v>10928234</v>
      </c>
      <c r="D12" s="40">
        <f t="shared" si="0"/>
        <v>11383249</v>
      </c>
    </row>
    <row r="13" spans="1:4" ht="139.5" customHeight="1">
      <c r="A13" s="21" t="s">
        <v>47</v>
      </c>
      <c r="B13" s="38">
        <v>3127472</v>
      </c>
      <c r="C13" s="38">
        <v>3205038</v>
      </c>
      <c r="D13" s="38">
        <v>3346628</v>
      </c>
    </row>
    <row r="14" spans="1:4" ht="135.6" customHeight="1">
      <c r="A14" s="22" t="s">
        <v>48</v>
      </c>
      <c r="B14" s="38">
        <v>15517</v>
      </c>
      <c r="C14" s="38">
        <v>17562</v>
      </c>
      <c r="D14" s="38">
        <v>18429</v>
      </c>
    </row>
    <row r="15" spans="1:4" ht="108.6" customHeight="1">
      <c r="A15" s="22" t="s">
        <v>49</v>
      </c>
      <c r="B15" s="38">
        <v>3233237</v>
      </c>
      <c r="C15" s="38">
        <v>3327051</v>
      </c>
      <c r="D15" s="38">
        <v>3491285</v>
      </c>
    </row>
    <row r="16" spans="1:4" ht="126" customHeight="1">
      <c r="A16" s="22" t="s">
        <v>50</v>
      </c>
      <c r="B16" s="38">
        <v>-347994</v>
      </c>
      <c r="C16" s="38">
        <v>-365298</v>
      </c>
      <c r="D16" s="38">
        <v>-389451</v>
      </c>
    </row>
    <row r="17" spans="1:7" ht="112.95" customHeight="1">
      <c r="A17" s="22" t="s">
        <v>51</v>
      </c>
      <c r="B17" s="38">
        <v>1855435</v>
      </c>
      <c r="C17" s="38">
        <v>1145757</v>
      </c>
      <c r="D17" s="38">
        <v>1208474</v>
      </c>
    </row>
    <row r="18" spans="1:7" ht="135" customHeight="1">
      <c r="A18" s="22" t="s">
        <v>52</v>
      </c>
      <c r="B18" s="38">
        <v>9206</v>
      </c>
      <c r="C18" s="38">
        <v>6278</v>
      </c>
      <c r="D18" s="38">
        <v>6655</v>
      </c>
    </row>
    <row r="19" spans="1:7" ht="121.2" customHeight="1">
      <c r="A19" s="22" t="s">
        <v>45</v>
      </c>
      <c r="B19" s="38">
        <v>1918183</v>
      </c>
      <c r="C19" s="38">
        <v>1189375</v>
      </c>
      <c r="D19" s="38">
        <v>1260710</v>
      </c>
    </row>
    <row r="20" spans="1:7" ht="111.6" customHeight="1">
      <c r="A20" s="22" t="s">
        <v>46</v>
      </c>
      <c r="B20" s="38">
        <v>-206454</v>
      </c>
      <c r="C20" s="38">
        <v>-130589</v>
      </c>
      <c r="D20" s="38">
        <v>-140631</v>
      </c>
    </row>
    <row r="21" spans="1:7" ht="18.75" customHeight="1">
      <c r="A21" s="15" t="s">
        <v>1</v>
      </c>
      <c r="B21" s="26">
        <v>370820</v>
      </c>
      <c r="C21" s="26">
        <v>382086</v>
      </c>
      <c r="D21" s="26">
        <v>393556</v>
      </c>
    </row>
    <row r="22" spans="1:7" ht="23.4" customHeight="1">
      <c r="A22" s="15" t="s">
        <v>2</v>
      </c>
      <c r="B22" s="26">
        <v>1383915</v>
      </c>
      <c r="C22" s="26">
        <v>1418187</v>
      </c>
      <c r="D22" s="26">
        <v>1454452</v>
      </c>
    </row>
    <row r="23" spans="1:7" s="6" customFormat="1" ht="97.2" customHeight="1">
      <c r="A23" s="15" t="s">
        <v>11</v>
      </c>
      <c r="B23" s="26">
        <v>0</v>
      </c>
      <c r="C23" s="26">
        <v>0</v>
      </c>
      <c r="D23" s="26">
        <v>0</v>
      </c>
      <c r="E23" s="10"/>
    </row>
    <row r="24" spans="1:7" ht="102" customHeight="1">
      <c r="A24" s="15" t="s">
        <v>28</v>
      </c>
      <c r="B24" s="26">
        <v>45</v>
      </c>
      <c r="C24" s="26">
        <v>45</v>
      </c>
      <c r="D24" s="26">
        <v>45</v>
      </c>
    </row>
    <row r="25" spans="1:7" s="6" customFormat="1" ht="77.400000000000006" customHeight="1">
      <c r="A25" s="15" t="s">
        <v>29</v>
      </c>
      <c r="B25" s="26">
        <v>0</v>
      </c>
      <c r="C25" s="26">
        <v>0</v>
      </c>
      <c r="D25" s="26">
        <v>0</v>
      </c>
    </row>
    <row r="26" spans="1:7" s="6" customFormat="1" ht="78.599999999999994" customHeight="1">
      <c r="A26" s="15" t="s">
        <v>30</v>
      </c>
      <c r="B26" s="26">
        <v>618508</v>
      </c>
      <c r="C26" s="26">
        <v>618284</v>
      </c>
      <c r="D26" s="26">
        <v>618452</v>
      </c>
    </row>
    <row r="27" spans="1:7" ht="82.2" customHeight="1">
      <c r="A27" s="15" t="s">
        <v>31</v>
      </c>
      <c r="B27" s="26">
        <v>3</v>
      </c>
      <c r="C27" s="26">
        <v>3</v>
      </c>
      <c r="D27" s="26">
        <v>3</v>
      </c>
    </row>
    <row r="28" spans="1:7" s="6" customFormat="1" ht="72">
      <c r="A28" s="15" t="s">
        <v>32</v>
      </c>
      <c r="B28" s="26">
        <v>102360</v>
      </c>
      <c r="C28" s="26">
        <v>102175</v>
      </c>
      <c r="D28" s="26">
        <v>101958</v>
      </c>
    </row>
    <row r="29" spans="1:7" s="6" customFormat="1" ht="162.6" customHeight="1">
      <c r="A29" s="15" t="s">
        <v>21</v>
      </c>
      <c r="B29" s="26">
        <v>1642</v>
      </c>
      <c r="C29" s="26">
        <v>1639</v>
      </c>
      <c r="D29" s="26">
        <v>2003</v>
      </c>
    </row>
    <row r="30" spans="1:7" ht="104.4" customHeight="1">
      <c r="A30" s="15" t="s">
        <v>24</v>
      </c>
      <c r="B30" s="26">
        <v>3318</v>
      </c>
      <c r="C30" s="26">
        <v>2925</v>
      </c>
      <c r="D30" s="26">
        <v>2965</v>
      </c>
    </row>
    <row r="31" spans="1:7" s="6" customFormat="1" ht="78.599999999999994" customHeight="1">
      <c r="A31" s="15" t="s">
        <v>20</v>
      </c>
      <c r="B31" s="26">
        <v>7716</v>
      </c>
      <c r="C31" s="26">
        <v>7716</v>
      </c>
      <c r="D31" s="26">
        <v>7716</v>
      </c>
      <c r="E31" s="13"/>
      <c r="F31" s="13"/>
      <c r="G31" s="13"/>
    </row>
    <row r="32" spans="1:7" s="6" customFormat="1">
      <c r="A32" s="39" t="s">
        <v>73</v>
      </c>
      <c r="B32" s="40">
        <f>SUM(B33:B36)</f>
        <v>5018562.3</v>
      </c>
      <c r="C32" s="40">
        <f t="shared" ref="C32:D32" si="1">SUM(C33:C36)</f>
        <v>3444716.8</v>
      </c>
      <c r="D32" s="40">
        <f t="shared" si="1"/>
        <v>149097.29999999999</v>
      </c>
      <c r="E32" s="13"/>
      <c r="F32" s="13"/>
      <c r="G32" s="13"/>
    </row>
    <row r="33" spans="1:6" ht="91.95" customHeight="1">
      <c r="A33" s="15" t="s">
        <v>42</v>
      </c>
      <c r="B33" s="26">
        <v>4313215.5999999996</v>
      </c>
      <c r="C33" s="26">
        <v>2917476.8</v>
      </c>
      <c r="D33" s="26">
        <v>0</v>
      </c>
    </row>
    <row r="34" spans="1:6" ht="90">
      <c r="A34" s="15" t="s">
        <v>43</v>
      </c>
      <c r="B34" s="26">
        <v>54427</v>
      </c>
      <c r="C34" s="26">
        <v>46149.4</v>
      </c>
      <c r="D34" s="26">
        <v>125200.3</v>
      </c>
    </row>
    <row r="35" spans="1:6" ht="72">
      <c r="A35" s="15" t="s">
        <v>23</v>
      </c>
      <c r="B35" s="26">
        <v>0</v>
      </c>
      <c r="C35" s="26">
        <v>57090.6</v>
      </c>
      <c r="D35" s="26">
        <v>23897</v>
      </c>
    </row>
    <row r="36" spans="1:6" ht="72">
      <c r="A36" s="15" t="s">
        <v>44</v>
      </c>
      <c r="B36" s="26">
        <f>539000+111919.7</f>
        <v>650919.69999999995</v>
      </c>
      <c r="C36" s="26">
        <v>424000</v>
      </c>
      <c r="D36" s="26">
        <v>0</v>
      </c>
    </row>
    <row r="37" spans="1:6">
      <c r="A37" s="12" t="s">
        <v>9</v>
      </c>
      <c r="B37" s="24">
        <f>B32+B12</f>
        <v>17111491.300000001</v>
      </c>
      <c r="C37" s="24">
        <f t="shared" ref="C37:D37" si="2">C32+C12</f>
        <v>14372950.800000001</v>
      </c>
      <c r="D37" s="24">
        <f t="shared" si="2"/>
        <v>11532346.300000001</v>
      </c>
    </row>
    <row r="38" spans="1:6" ht="20.25" customHeight="1">
      <c r="A38" s="47" t="s">
        <v>3</v>
      </c>
      <c r="B38" s="47"/>
      <c r="C38" s="17"/>
      <c r="D38" s="17"/>
    </row>
    <row r="39" spans="1:6" s="4" customFormat="1" ht="34.799999999999997">
      <c r="A39" s="29" t="s">
        <v>37</v>
      </c>
      <c r="B39" s="16">
        <f>SUM(B41+B44+B45+B46+B47+B48+B53+B60+B63+B64)</f>
        <v>23769754.300000001</v>
      </c>
      <c r="C39" s="16">
        <f>SUM(C41+C44+C45+C46+C47+C48+C53+C60+C63+C64)</f>
        <v>21809825.180399999</v>
      </c>
      <c r="D39" s="16">
        <f>SUM(D41+D44+D45+D46+D47+D48+D53+D60+D63+D64)</f>
        <v>15510042.5</v>
      </c>
      <c r="E39" s="11"/>
      <c r="F39" s="11"/>
    </row>
    <row r="40" spans="1:6">
      <c r="A40" s="20" t="s">
        <v>0</v>
      </c>
      <c r="B40" s="19"/>
      <c r="C40" s="19"/>
      <c r="D40" s="19"/>
    </row>
    <row r="41" spans="1:6" ht="36">
      <c r="A41" s="30" t="s">
        <v>16</v>
      </c>
      <c r="B41" s="19">
        <f>SUM(B42:B43)</f>
        <v>15000</v>
      </c>
      <c r="C41" s="19">
        <f>SUM(C42:C43)</f>
        <v>95000</v>
      </c>
      <c r="D41" s="19">
        <f>SUM(D42:D43)</f>
        <v>5000</v>
      </c>
    </row>
    <row r="42" spans="1:6" ht="46.2" customHeight="1">
      <c r="A42" s="34" t="s">
        <v>10</v>
      </c>
      <c r="B42" s="35">
        <v>5000</v>
      </c>
      <c r="C42" s="35">
        <v>5000</v>
      </c>
      <c r="D42" s="35">
        <v>5000</v>
      </c>
    </row>
    <row r="43" spans="1:6" ht="36">
      <c r="A43" s="34" t="s">
        <v>34</v>
      </c>
      <c r="B43" s="35">
        <v>10000</v>
      </c>
      <c r="C43" s="35">
        <v>90000</v>
      </c>
      <c r="D43" s="35">
        <v>0</v>
      </c>
    </row>
    <row r="44" spans="1:6" ht="37.5" customHeight="1">
      <c r="A44" s="28" t="s">
        <v>12</v>
      </c>
      <c r="B44" s="19">
        <v>3929319.75</v>
      </c>
      <c r="C44" s="19">
        <v>2618513.5</v>
      </c>
      <c r="D44" s="19">
        <v>1220000</v>
      </c>
    </row>
    <row r="45" spans="1:6" ht="48" customHeight="1">
      <c r="A45" s="28" t="s">
        <v>13</v>
      </c>
      <c r="B45" s="19">
        <v>4600075.4373300001</v>
      </c>
      <c r="C45" s="19">
        <v>4561234.5427299999</v>
      </c>
      <c r="D45" s="19">
        <v>3782071.1208299999</v>
      </c>
    </row>
    <row r="46" spans="1:6" ht="26.4" customHeight="1">
      <c r="A46" s="28" t="s">
        <v>14</v>
      </c>
      <c r="B46" s="19">
        <v>3300</v>
      </c>
      <c r="C46" s="19">
        <v>3300</v>
      </c>
      <c r="D46" s="19">
        <v>3300</v>
      </c>
    </row>
    <row r="47" spans="1:6" ht="54">
      <c r="A47" s="20" t="s">
        <v>15</v>
      </c>
      <c r="B47" s="19">
        <v>14000</v>
      </c>
      <c r="C47" s="19">
        <v>14000</v>
      </c>
      <c r="D47" s="19">
        <v>14000</v>
      </c>
    </row>
    <row r="48" spans="1:6" ht="37.950000000000003" customHeight="1">
      <c r="A48" s="30" t="s">
        <v>17</v>
      </c>
      <c r="B48" s="19">
        <v>2832347.7428900003</v>
      </c>
      <c r="C48" s="19">
        <f>2317737.77464+C52</f>
        <v>2407788.5746399998</v>
      </c>
      <c r="D48" s="19">
        <v>1785316.2</v>
      </c>
    </row>
    <row r="49" spans="1:5" ht="39" customHeight="1">
      <c r="A49" s="34" t="s">
        <v>69</v>
      </c>
      <c r="B49" s="35">
        <v>2616266.63289</v>
      </c>
      <c r="C49" s="35">
        <v>2238163.5746399998</v>
      </c>
      <c r="D49" s="35">
        <v>1705742</v>
      </c>
    </row>
    <row r="50" spans="1:5" ht="74.400000000000006" customHeight="1">
      <c r="A50" s="34" t="s">
        <v>70</v>
      </c>
      <c r="B50" s="35">
        <v>79574.2</v>
      </c>
      <c r="C50" s="35">
        <v>79574.2</v>
      </c>
      <c r="D50" s="35">
        <v>79574.2</v>
      </c>
    </row>
    <row r="51" spans="1:5" ht="74.400000000000006" customHeight="1">
      <c r="A51" s="34" t="s">
        <v>71</v>
      </c>
      <c r="B51" s="35">
        <v>136506.91</v>
      </c>
      <c r="C51" s="35">
        <v>0</v>
      </c>
      <c r="D51" s="35">
        <v>0</v>
      </c>
    </row>
    <row r="52" spans="1:5" ht="74.400000000000006" customHeight="1">
      <c r="A52" s="34" t="s">
        <v>74</v>
      </c>
      <c r="B52" s="35">
        <v>0</v>
      </c>
      <c r="C52" s="35">
        <v>90050.8</v>
      </c>
      <c r="D52" s="35">
        <v>0</v>
      </c>
    </row>
    <row r="53" spans="1:5" ht="45" customHeight="1">
      <c r="A53" s="28" t="s">
        <v>25</v>
      </c>
      <c r="B53" s="42">
        <v>11187650.898109999</v>
      </c>
      <c r="C53" s="42">
        <v>11005810.89136</v>
      </c>
      <c r="D53" s="42">
        <v>7657259.2000000002</v>
      </c>
      <c r="E53" s="5"/>
    </row>
    <row r="54" spans="1:5" ht="116.4" customHeight="1">
      <c r="A54" s="34" t="s">
        <v>53</v>
      </c>
      <c r="B54" s="36">
        <v>539000</v>
      </c>
      <c r="C54" s="36">
        <v>437524</v>
      </c>
      <c r="D54" s="36">
        <v>0</v>
      </c>
      <c r="E54" s="5"/>
    </row>
    <row r="55" spans="1:5" ht="135.6" customHeight="1">
      <c r="A55" s="34" t="s">
        <v>56</v>
      </c>
      <c r="B55" s="36">
        <v>652620.4</v>
      </c>
      <c r="C55" s="36">
        <v>2097022.91</v>
      </c>
      <c r="D55" s="36">
        <v>25574.6</v>
      </c>
      <c r="E55" s="5"/>
    </row>
    <row r="56" spans="1:5" ht="93" customHeight="1">
      <c r="A56" s="34" t="s">
        <v>39</v>
      </c>
      <c r="B56" s="36">
        <v>8335842.295549999</v>
      </c>
      <c r="C56" s="36">
        <v>5703528.55736</v>
      </c>
      <c r="D56" s="36">
        <v>5958447.5999999996</v>
      </c>
    </row>
    <row r="57" spans="1:5" ht="123.6" customHeight="1">
      <c r="A57" s="34" t="s">
        <v>40</v>
      </c>
      <c r="B57" s="35">
        <v>1000</v>
      </c>
      <c r="C57" s="35">
        <v>547365.429</v>
      </c>
      <c r="D57" s="35">
        <v>0</v>
      </c>
    </row>
    <row r="58" spans="1:5" ht="64.2" customHeight="1">
      <c r="A58" s="34" t="s">
        <v>41</v>
      </c>
      <c r="B58" s="36">
        <v>1143188.2025599999</v>
      </c>
      <c r="C58" s="36">
        <v>1604369.9950000001</v>
      </c>
      <c r="D58" s="36">
        <v>1057237</v>
      </c>
    </row>
    <row r="59" spans="1:5" ht="59.4" customHeight="1">
      <c r="A59" s="34" t="s">
        <v>22</v>
      </c>
      <c r="B59" s="35">
        <v>516000</v>
      </c>
      <c r="C59" s="35">
        <v>616000</v>
      </c>
      <c r="D59" s="35">
        <v>616000</v>
      </c>
    </row>
    <row r="60" spans="1:5" ht="37.200000000000003" customHeight="1">
      <c r="A60" s="30" t="s">
        <v>26</v>
      </c>
      <c r="B60" s="33">
        <v>175006.19167</v>
      </c>
      <c r="C60" s="33">
        <v>192810.79167000001</v>
      </c>
      <c r="D60" s="33">
        <v>130416.97917000001</v>
      </c>
    </row>
    <row r="61" spans="1:5" ht="81" customHeight="1">
      <c r="A61" s="34" t="s">
        <v>19</v>
      </c>
      <c r="B61" s="36">
        <v>118311.4</v>
      </c>
      <c r="C61" s="36">
        <v>144738.5</v>
      </c>
      <c r="D61" s="36">
        <v>0</v>
      </c>
    </row>
    <row r="62" spans="1:5" ht="103.5" customHeight="1">
      <c r="A62" s="34" t="s">
        <v>66</v>
      </c>
      <c r="B62" s="36">
        <v>56694.791669999999</v>
      </c>
      <c r="C62" s="36">
        <v>48072.291669999999</v>
      </c>
      <c r="D62" s="36">
        <v>130416.97917000001</v>
      </c>
    </row>
    <row r="63" spans="1:5" ht="36">
      <c r="A63" s="20" t="s">
        <v>4</v>
      </c>
      <c r="B63" s="33">
        <v>719286.1</v>
      </c>
      <c r="C63" s="33">
        <v>705043.9</v>
      </c>
      <c r="D63" s="33">
        <v>706356</v>
      </c>
    </row>
    <row r="64" spans="1:5" ht="60.75" customHeight="1">
      <c r="A64" s="20" t="s">
        <v>67</v>
      </c>
      <c r="B64" s="33">
        <v>293768.18</v>
      </c>
      <c r="C64" s="33">
        <v>206322.98</v>
      </c>
      <c r="D64" s="33">
        <v>206323</v>
      </c>
    </row>
    <row r="65" spans="1:6" ht="42.6" customHeight="1">
      <c r="A65" s="29" t="s">
        <v>33</v>
      </c>
      <c r="B65" s="16">
        <f>SUM(B66)</f>
        <v>0</v>
      </c>
      <c r="C65" s="16">
        <f t="shared" ref="C65:D65" si="3">SUM(C66)</f>
        <v>59469.419600000001</v>
      </c>
      <c r="D65" s="16">
        <f t="shared" si="3"/>
        <v>24892.7</v>
      </c>
    </row>
    <row r="66" spans="1:6" ht="55.95" customHeight="1">
      <c r="A66" s="30" t="s">
        <v>55</v>
      </c>
      <c r="B66" s="33">
        <v>0</v>
      </c>
      <c r="C66" s="33">
        <v>59469.419600000001</v>
      </c>
      <c r="D66" s="33">
        <v>24892.7</v>
      </c>
    </row>
    <row r="67" spans="1:6" ht="34.799999999999997">
      <c r="A67" s="29" t="s">
        <v>38</v>
      </c>
      <c r="B67" s="31">
        <f>B69</f>
        <v>570.4</v>
      </c>
      <c r="C67" s="31">
        <f t="shared" ref="C67:D67" si="4">C69</f>
        <v>565.29999999999995</v>
      </c>
      <c r="D67" s="31">
        <f t="shared" si="4"/>
        <v>508.5</v>
      </c>
    </row>
    <row r="68" spans="1:6">
      <c r="A68" s="20" t="s">
        <v>0</v>
      </c>
      <c r="B68" s="20"/>
      <c r="C68" s="20"/>
      <c r="D68" s="20"/>
    </row>
    <row r="69" spans="1:6">
      <c r="A69" s="20" t="s">
        <v>5</v>
      </c>
      <c r="B69" s="19">
        <v>570.4</v>
      </c>
      <c r="C69" s="19">
        <v>565.29999999999995</v>
      </c>
      <c r="D69" s="19">
        <v>508.5</v>
      </c>
    </row>
    <row r="70" spans="1:6" ht="52.2">
      <c r="A70" s="29" t="s">
        <v>35</v>
      </c>
      <c r="B70" s="16">
        <f>SUM(B72+B73)</f>
        <v>455918.6</v>
      </c>
      <c r="C70" s="16">
        <f>SUM(C72+C73)</f>
        <v>50571</v>
      </c>
      <c r="D70" s="16">
        <f>SUM(D72+D73)</f>
        <v>50571</v>
      </c>
    </row>
    <row r="71" spans="1:6">
      <c r="A71" s="37" t="s">
        <v>0</v>
      </c>
      <c r="B71" s="20"/>
      <c r="C71" s="20"/>
      <c r="D71" s="20"/>
    </row>
    <row r="72" spans="1:6" ht="54">
      <c r="A72" s="34" t="s">
        <v>36</v>
      </c>
      <c r="B72" s="35">
        <v>50571</v>
      </c>
      <c r="C72" s="35">
        <v>50571</v>
      </c>
      <c r="D72" s="35">
        <v>50571</v>
      </c>
    </row>
    <row r="73" spans="1:6" ht="36">
      <c r="A73" s="34" t="s">
        <v>68</v>
      </c>
      <c r="B73" s="36">
        <v>405347.6</v>
      </c>
      <c r="C73" s="36"/>
      <c r="D73" s="36">
        <v>0</v>
      </c>
    </row>
    <row r="74" spans="1:6" ht="34.799999999999997">
      <c r="A74" s="29" t="s">
        <v>59</v>
      </c>
      <c r="B74" s="16">
        <f>B76</f>
        <v>359250</v>
      </c>
      <c r="C74" s="16">
        <f t="shared" ref="C74:D74" si="5">C76</f>
        <v>0</v>
      </c>
      <c r="D74" s="16">
        <f t="shared" si="5"/>
        <v>0</v>
      </c>
    </row>
    <row r="75" spans="1:6">
      <c r="A75" s="37" t="s">
        <v>0</v>
      </c>
      <c r="B75" s="19"/>
      <c r="C75" s="19"/>
      <c r="D75" s="19"/>
    </row>
    <row r="76" spans="1:6" ht="72">
      <c r="A76" s="34" t="s">
        <v>60</v>
      </c>
      <c r="B76" s="33">
        <f>166900+192350</f>
        <v>359250</v>
      </c>
      <c r="C76" s="33">
        <v>0</v>
      </c>
      <c r="D76" s="33">
        <v>0</v>
      </c>
    </row>
    <row r="77" spans="1:6">
      <c r="A77" s="29" t="s">
        <v>61</v>
      </c>
      <c r="B77" s="32">
        <f>SUM(B39,B65,B67,B70,B74)</f>
        <v>24585493.300000001</v>
      </c>
      <c r="C77" s="32">
        <f t="shared" ref="C77:D77" si="6">SUM(C39,C65,C67,C70,C74)</f>
        <v>21920430.899999999</v>
      </c>
      <c r="D77" s="32">
        <f t="shared" si="6"/>
        <v>15586014.699999999</v>
      </c>
    </row>
    <row r="78" spans="1:6" ht="20.25" customHeight="1">
      <c r="A78" s="43" t="s">
        <v>57</v>
      </c>
      <c r="B78" s="44"/>
      <c r="C78" s="45"/>
      <c r="D78" s="46"/>
    </row>
    <row r="79" spans="1:6" s="4" customFormat="1" ht="54">
      <c r="A79" s="18" t="s">
        <v>62</v>
      </c>
      <c r="B79" s="16"/>
      <c r="C79" s="16">
        <v>57040.4</v>
      </c>
      <c r="D79" s="16">
        <v>57040.4</v>
      </c>
      <c r="E79" s="11"/>
      <c r="F79" s="11"/>
    </row>
    <row r="80" spans="1:6">
      <c r="A80" s="12" t="s">
        <v>58</v>
      </c>
      <c r="B80" s="25">
        <f>B77+B79</f>
        <v>24585493.300000001</v>
      </c>
      <c r="C80" s="25">
        <f>C77+C79</f>
        <v>21977471.299999997</v>
      </c>
      <c r="D80" s="25">
        <f t="shared" ref="D80" si="7">D77+D79</f>
        <v>15643055.1</v>
      </c>
    </row>
    <row r="81" spans="1:4">
      <c r="A81" s="14"/>
      <c r="B81" s="13"/>
      <c r="C81" s="5"/>
      <c r="D81" s="5"/>
    </row>
    <row r="82" spans="1:4">
      <c r="A82" s="13"/>
      <c r="B82" s="13"/>
      <c r="C82" s="5"/>
      <c r="D82" s="5"/>
    </row>
    <row r="83" spans="1:4">
      <c r="A83" s="13"/>
      <c r="B83" s="13"/>
      <c r="C83" s="13"/>
      <c r="D83" s="13"/>
    </row>
    <row r="84" spans="1:4">
      <c r="B84" s="13"/>
    </row>
    <row r="85" spans="1:4">
      <c r="B85" s="13"/>
      <c r="C85" s="5"/>
      <c r="D85" s="5"/>
    </row>
    <row r="86" spans="1:4">
      <c r="A86" s="13"/>
      <c r="B86" s="13"/>
      <c r="C86" s="5"/>
      <c r="D86" s="5"/>
    </row>
    <row r="91" spans="1:4">
      <c r="B91" s="13"/>
      <c r="C91" s="5"/>
      <c r="D91" s="5"/>
    </row>
  </sheetData>
  <mergeCells count="7">
    <mergeCell ref="A78:D78"/>
    <mergeCell ref="A38:B38"/>
    <mergeCell ref="C1:D3"/>
    <mergeCell ref="A5:D5"/>
    <mergeCell ref="A6:D6"/>
    <mergeCell ref="A7:D7"/>
    <mergeCell ref="A11:D11"/>
  </mergeCells>
  <pageMargins left="0.78740157480314965" right="0.27559055118110237" top="0.78740157480314965" bottom="0.78740157480314965" header="0.39370078740157483" footer="0.51181102362204722"/>
  <pageSetup paperSize="9" scale="6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Блинова2</cp:lastModifiedBy>
  <cp:lastPrinted>2023-10-16T15:05:09Z</cp:lastPrinted>
  <dcterms:created xsi:type="dcterms:W3CDTF">2013-10-11T13:28:32Z</dcterms:created>
  <dcterms:modified xsi:type="dcterms:W3CDTF">2023-10-30T11:15:56Z</dcterms:modified>
</cp:coreProperties>
</file>